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65491" windowWidth="10170" windowHeight="10275" activeTab="0"/>
  </bookViews>
  <sheets>
    <sheet name="Florida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'Florida'!$A$1:$E$87</definedName>
    <definedName name="Print_Area_MI">#REF!</definedName>
    <definedName name="PrintArea_TotalDist">#REF!</definedName>
    <definedName name="RSA_DB">#REF!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<sst xmlns="http://schemas.openxmlformats.org/spreadsheetml/2006/main" count="73" uniqueCount="70">
  <si>
    <t>Appropriations of state tax funds for operating expenses of higher education, fiscal years</t>
  </si>
  <si>
    <t>(In thousands of dollars)</t>
  </si>
  <si>
    <t>Institutions</t>
  </si>
  <si>
    <t>2007-08 Initial</t>
  </si>
  <si>
    <t>2007-08 Revised</t>
  </si>
  <si>
    <t>New Fiscal Year 2008-09</t>
  </si>
  <si>
    <t>Florida</t>
  </si>
  <si>
    <t>2007-08 (Initial and Revised) and 2008-09 in Florida</t>
  </si>
  <si>
    <t>State University System</t>
  </si>
  <si>
    <t>  University of Florida</t>
  </si>
  <si>
    <t>    Health Center</t>
  </si>
  <si>
    <t>    Institute of Food &amp; Ag Science</t>
  </si>
  <si>
    <t>  Subtotal, University of Florida</t>
  </si>
  <si>
    <t>  University of South Florida</t>
  </si>
  <si>
    <t>    Medical Center</t>
  </si>
  <si>
    <t>  Subtotal, Univ of South Florida</t>
  </si>
  <si>
    <t>  Florida State University</t>
  </si>
  <si>
    <t>  Subtotal, Florida State University</t>
  </si>
  <si>
    <t>  Florida International University</t>
  </si>
  <si>
    <t>  Subtotal, Florida International University</t>
  </si>
  <si>
    <t>  University of Central Florida</t>
  </si>
  <si>
    <t>  Subtotal, Univ of Central Florida</t>
  </si>
  <si>
    <t>  Florida Atlantic University</t>
  </si>
  <si>
    <t>  Florida A&amp;M University</t>
  </si>
  <si>
    <t>  University of West Florida</t>
  </si>
  <si>
    <t>  University of North Florida</t>
  </si>
  <si>
    <t>  Florida Gulf Coast University</t>
  </si>
  <si>
    <t>  New College of Florida</t>
  </si>
  <si>
    <t>  System Reserve/Unallocated</t>
  </si>
  <si>
    <t>  Challenge Grants</t>
  </si>
  <si>
    <t>  Graduate Medical Education</t>
  </si>
  <si>
    <t xml:space="preserve">  Moffitt Cancer Centers</t>
  </si>
  <si>
    <t xml:space="preserve">  Institute of Human and Machine Cognition</t>
  </si>
  <si>
    <t xml:space="preserve">  SUCCEED Program</t>
  </si>
  <si>
    <t>Board of Governors  </t>
  </si>
  <si>
    <t>    SREB</t>
  </si>
  <si>
    <t>Subtotal, Board of Governors</t>
  </si>
  <si>
    <t>Subtotal, State University System</t>
  </si>
  <si>
    <t>Student Financial Assistance</t>
  </si>
  <si>
    <t>Private Institutions</t>
  </si>
  <si>
    <t>  University of Miami</t>
  </si>
  <si>
    <t>    Medical School</t>
  </si>
  <si>
    <t>    Med Training Simulation Lab</t>
  </si>
  <si>
    <t>    Spinal Cord</t>
  </si>
  <si>
    <t>    Regional Diabetes Center</t>
  </si>
  <si>
    <t>    Other - Academic</t>
  </si>
  <si>
    <t>  Subtotal, University of Miami</t>
  </si>
  <si>
    <t>  Barry Univ, Social Work, Nursing</t>
  </si>
  <si>
    <t>  Bethune-Cookman </t>
  </si>
  <si>
    <t>  Community Hosp Educ Program</t>
  </si>
  <si>
    <t xml:space="preserve">  Edward Waters College</t>
  </si>
  <si>
    <t>  Florida Memorial College</t>
  </si>
  <si>
    <t>  Florida Institute of Technology</t>
  </si>
  <si>
    <t>  Nova Southeastern University (NSU)</t>
  </si>
  <si>
    <t>  NSU Health Programs</t>
  </si>
  <si>
    <t>  NSU Rural Unmet Needs</t>
  </si>
  <si>
    <t xml:space="preserve">  NSU Nursing School</t>
  </si>
  <si>
    <t>  St. Thomas University</t>
  </si>
  <si>
    <t xml:space="preserve">  Lake Erie College of Osteopathic</t>
  </si>
  <si>
    <t>  Tuition Asst, Private Institutions</t>
  </si>
  <si>
    <t>  Other assistance</t>
  </si>
  <si>
    <t>  Able Grants</t>
  </si>
  <si>
    <t xml:space="preserve">  Health Programs</t>
  </si>
  <si>
    <t xml:space="preserve">  Critical Training Needs - Equipment</t>
  </si>
  <si>
    <t xml:space="preserve">  Private Colleges and Universities</t>
  </si>
  <si>
    <t>Subtotal, Private Institutions</t>
  </si>
  <si>
    <t>  State Aid to Community Colleges</t>
  </si>
  <si>
    <t>  Divion of Community Colleges</t>
  </si>
  <si>
    <t>Subtotal, Community Colleges</t>
  </si>
  <si>
    <t>Total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</si>
</sst>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2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7" fontId="4" fillId="0" borderId="0" xfId="58">
      <alignment/>
      <protection/>
    </xf>
    <xf numFmtId="37" fontId="0" fillId="0" borderId="0" xfId="58" applyFont="1" applyFill="1" applyBorder="1" applyAlignment="1">
      <alignment horizontal="left"/>
      <protection/>
    </xf>
    <xf numFmtId="37" fontId="7" fillId="0" borderId="0" xfId="58" applyFont="1" applyFill="1" applyBorder="1" applyAlignment="1">
      <alignment horizontal="center"/>
      <protection/>
    </xf>
    <xf numFmtId="37" fontId="0" fillId="0" borderId="0" xfId="58" applyFont="1" applyFill="1" applyBorder="1" applyAlignment="1">
      <alignment horizontal="center"/>
      <protection/>
    </xf>
    <xf numFmtId="37" fontId="7" fillId="0" borderId="0" xfId="58" applyFont="1" applyFill="1" applyBorder="1" applyAlignment="1" applyProtection="1">
      <alignment horizontal="left"/>
      <protection/>
    </xf>
    <xf numFmtId="37" fontId="7" fillId="0" borderId="0" xfId="58" applyFont="1" applyFill="1" applyBorder="1" applyAlignment="1">
      <alignment horizontal="center" wrapText="1"/>
      <protection/>
    </xf>
    <xf numFmtId="37" fontId="5" fillId="0" borderId="0" xfId="58" applyFont="1" applyFill="1" applyBorder="1" applyAlignment="1" applyProtection="1">
      <alignment horizontal="center"/>
      <protection/>
    </xf>
    <xf numFmtId="37" fontId="6" fillId="0" borderId="0" xfId="58" applyFont="1" applyFill="1" applyBorder="1" applyAlignment="1">
      <alignment horizontal="center"/>
      <protection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 wrapText="1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4" fillId="0" borderId="0" xfId="58" applyNumberFormat="1" applyFont="1" applyFill="1">
      <alignment/>
      <protection/>
    </xf>
    <xf numFmtId="3" fontId="0" fillId="0" borderId="0" xfId="58" applyNumberFormat="1" applyFont="1" applyFill="1">
      <alignment/>
      <protection/>
    </xf>
    <xf numFmtId="3" fontId="0" fillId="0" borderId="0" xfId="42" applyNumberFormat="1" applyFont="1" applyFill="1" applyAlignment="1">
      <alignment/>
    </xf>
    <xf numFmtId="3" fontId="0" fillId="0" borderId="0" xfId="42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ask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1">
      <selection activeCell="A19" sqref="A19"/>
    </sheetView>
  </sheetViews>
  <sheetFormatPr defaultColWidth="12" defaultRowHeight="12.75"/>
  <cols>
    <col min="1" max="1" width="50.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5" ht="15.75">
      <c r="A1" s="7" t="s">
        <v>6</v>
      </c>
      <c r="B1" s="7"/>
      <c r="C1" s="7"/>
      <c r="D1" s="7"/>
      <c r="E1" s="7"/>
    </row>
    <row r="2" spans="1:5" ht="12.75">
      <c r="A2" s="8" t="s">
        <v>0</v>
      </c>
      <c r="B2" s="8"/>
      <c r="C2" s="8"/>
      <c r="D2" s="8"/>
      <c r="E2" s="8"/>
    </row>
    <row r="3" spans="1:5" ht="12.75">
      <c r="A3" s="8" t="s">
        <v>7</v>
      </c>
      <c r="B3" s="8"/>
      <c r="C3" s="8"/>
      <c r="D3" s="8"/>
      <c r="E3" s="8"/>
    </row>
    <row r="4" spans="1:5" ht="12.75">
      <c r="A4" s="8" t="s">
        <v>1</v>
      </c>
      <c r="B4" s="8"/>
      <c r="C4" s="8"/>
      <c r="D4" s="8"/>
      <c r="E4" s="8"/>
    </row>
    <row r="5" spans="1:4" ht="6.75" customHeight="1">
      <c r="A5" s="2"/>
      <c r="B5" s="3"/>
      <c r="C5" s="4"/>
      <c r="D5" s="3"/>
    </row>
    <row r="6" spans="1:4" ht="25.5">
      <c r="A6" s="5" t="s">
        <v>2</v>
      </c>
      <c r="B6" s="6" t="s">
        <v>3</v>
      </c>
      <c r="C6" s="6" t="s">
        <v>4</v>
      </c>
      <c r="D6" s="6" t="s">
        <v>5</v>
      </c>
    </row>
    <row r="7" ht="8.25" customHeight="1"/>
    <row r="8" ht="12.75">
      <c r="A8" s="9" t="s">
        <v>8</v>
      </c>
    </row>
    <row r="9" spans="1:4" ht="12.75">
      <c r="A9" s="10" t="s">
        <v>9</v>
      </c>
      <c r="B9" s="14">
        <f>383064+1610+4777</f>
        <v>389451</v>
      </c>
      <c r="C9" s="15">
        <v>390028</v>
      </c>
      <c r="D9" s="16">
        <v>345417</v>
      </c>
    </row>
    <row r="10" spans="1:4" ht="12.75">
      <c r="A10" s="10" t="s">
        <v>10</v>
      </c>
      <c r="B10" s="17">
        <f>93612+898</f>
        <v>94510</v>
      </c>
      <c r="C10" s="15">
        <v>94139</v>
      </c>
      <c r="D10" s="16">
        <v>93125</v>
      </c>
    </row>
    <row r="11" spans="1:4" ht="12.75">
      <c r="A11" s="10" t="s">
        <v>11</v>
      </c>
      <c r="B11" s="14">
        <f>131262+1342</f>
        <v>132604</v>
      </c>
      <c r="C11" s="15">
        <v>132172</v>
      </c>
      <c r="D11" s="16">
        <v>122452</v>
      </c>
    </row>
    <row r="12" spans="1:4" ht="12.75">
      <c r="A12" s="9" t="s">
        <v>12</v>
      </c>
      <c r="B12" s="18">
        <f>SUM(B9:B11)</f>
        <v>616565</v>
      </c>
      <c r="C12" s="18">
        <f>SUM(C9:C11)</f>
        <v>616339</v>
      </c>
      <c r="D12" s="19">
        <f>SUM(D9:D11)</f>
        <v>560994</v>
      </c>
    </row>
    <row r="13" spans="1:4" ht="12.75">
      <c r="A13" s="9"/>
      <c r="B13" s="16"/>
      <c r="C13" s="15"/>
      <c r="D13" s="16"/>
    </row>
    <row r="14" spans="1:4" ht="12.75">
      <c r="A14" s="10" t="s">
        <v>13</v>
      </c>
      <c r="B14" s="17">
        <f>231609+26747+14650+2341+2308</f>
        <v>277655</v>
      </c>
      <c r="C14" s="15">
        <v>290908</v>
      </c>
      <c r="D14" s="16">
        <f>210244+26101+13509</f>
        <v>249854</v>
      </c>
    </row>
    <row r="15" spans="1:4" ht="12.75">
      <c r="A15" s="10" t="s">
        <v>14</v>
      </c>
      <c r="B15" s="17">
        <f>63082+485</f>
        <v>63567</v>
      </c>
      <c r="C15" s="15">
        <v>63224</v>
      </c>
      <c r="D15" s="16">
        <v>60004</v>
      </c>
    </row>
    <row r="16" spans="1:4" ht="12.75">
      <c r="A16" s="9" t="s">
        <v>15</v>
      </c>
      <c r="B16" s="18">
        <f>SUM(B14:B15)</f>
        <v>341222</v>
      </c>
      <c r="C16" s="18">
        <f>SUM(C14:C15)</f>
        <v>354132</v>
      </c>
      <c r="D16" s="19">
        <f>SUM(D14:D15)</f>
        <v>309858</v>
      </c>
    </row>
    <row r="17" spans="1:4" ht="12.75">
      <c r="A17" s="9"/>
      <c r="B17" s="16"/>
      <c r="C17" s="15"/>
      <c r="D17" s="16"/>
    </row>
    <row r="18" spans="1:4" ht="12.75">
      <c r="A18" s="10" t="s">
        <v>16</v>
      </c>
      <c r="B18" s="17">
        <f>299513+4035+1953</f>
        <v>305501</v>
      </c>
      <c r="C18" s="15">
        <v>305643</v>
      </c>
      <c r="D18" s="16">
        <v>280174</v>
      </c>
    </row>
    <row r="19" spans="1:4" ht="12.75">
      <c r="A19" s="10" t="s">
        <v>14</v>
      </c>
      <c r="B19" s="17">
        <f>43722</f>
        <v>43722</v>
      </c>
      <c r="C19" s="15">
        <v>43242</v>
      </c>
      <c r="D19" s="16">
        <v>40279</v>
      </c>
    </row>
    <row r="20" spans="1:4" ht="12.75">
      <c r="A20" s="9" t="s">
        <v>17</v>
      </c>
      <c r="B20" s="18">
        <f>SUM(B18:B19)</f>
        <v>349223</v>
      </c>
      <c r="C20" s="18">
        <f>SUM(C18:C19)</f>
        <v>348885</v>
      </c>
      <c r="D20" s="19">
        <f>SUM(D18:D19)</f>
        <v>320453</v>
      </c>
    </row>
    <row r="21" spans="1:4" ht="12.75">
      <c r="A21" s="10"/>
      <c r="B21" s="16"/>
      <c r="C21" s="15"/>
      <c r="D21" s="16"/>
    </row>
    <row r="22" spans="1:4" ht="12.75">
      <c r="A22" s="10" t="s">
        <v>18</v>
      </c>
      <c r="B22" s="17">
        <f>212423+1487+1325</f>
        <v>215235</v>
      </c>
      <c r="C22" s="15">
        <v>214799</v>
      </c>
      <c r="D22" s="16">
        <v>189482</v>
      </c>
    </row>
    <row r="23" spans="1:4" ht="12.75">
      <c r="A23" s="10" t="s">
        <v>14</v>
      </c>
      <c r="B23" s="17">
        <f>5472</f>
        <v>5472</v>
      </c>
      <c r="C23" s="15">
        <v>5272</v>
      </c>
      <c r="D23" s="16">
        <v>11460</v>
      </c>
    </row>
    <row r="24" spans="1:4" ht="12.75">
      <c r="A24" s="9" t="s">
        <v>19</v>
      </c>
      <c r="B24" s="18">
        <f>SUM(B22:B23)</f>
        <v>220707</v>
      </c>
      <c r="C24" s="18">
        <f>SUM(C22:C23)</f>
        <v>220071</v>
      </c>
      <c r="D24" s="19">
        <f>SUM(D22:D23)</f>
        <v>200942</v>
      </c>
    </row>
    <row r="25" spans="1:4" ht="12.75">
      <c r="A25" s="9"/>
      <c r="B25" s="16"/>
      <c r="C25" s="15"/>
      <c r="D25" s="16"/>
    </row>
    <row r="26" spans="1:4" ht="12.75">
      <c r="A26" s="10" t="s">
        <v>20</v>
      </c>
      <c r="B26" s="17">
        <f>261408+1429+2360</f>
        <v>265197</v>
      </c>
      <c r="C26" s="15">
        <v>265538</v>
      </c>
      <c r="D26" s="16">
        <v>239860</v>
      </c>
    </row>
    <row r="27" spans="1:4" ht="12.75">
      <c r="A27" s="10" t="s">
        <v>14</v>
      </c>
      <c r="B27" s="16">
        <f>4708</f>
        <v>4708</v>
      </c>
      <c r="C27" s="15">
        <v>4539</v>
      </c>
      <c r="D27" s="16">
        <v>9173</v>
      </c>
    </row>
    <row r="28" spans="1:4" ht="12.75">
      <c r="A28" s="9" t="s">
        <v>21</v>
      </c>
      <c r="B28" s="18">
        <f>SUM(B26:B27)</f>
        <v>269905</v>
      </c>
      <c r="C28" s="18">
        <f>SUM(C26:C27)</f>
        <v>270077</v>
      </c>
      <c r="D28" s="19">
        <f>SUM(D26:D27)</f>
        <v>249033</v>
      </c>
    </row>
    <row r="29" spans="1:4" ht="12.75">
      <c r="A29" s="10"/>
      <c r="B29" s="16"/>
      <c r="C29" s="15"/>
      <c r="D29" s="16"/>
    </row>
    <row r="30" spans="1:4" ht="12.75">
      <c r="A30" s="10" t="s">
        <v>22</v>
      </c>
      <c r="B30" s="17">
        <f>175166+1099+1082</f>
        <v>177347</v>
      </c>
      <c r="C30" s="15">
        <v>177128</v>
      </c>
      <c r="D30" s="16">
        <v>159902</v>
      </c>
    </row>
    <row r="31" spans="1:4" ht="12.75">
      <c r="A31" s="10" t="s">
        <v>23</v>
      </c>
      <c r="B31" s="17">
        <f>112957+1372+1717</f>
        <v>116046</v>
      </c>
      <c r="C31" s="15">
        <v>115838</v>
      </c>
      <c r="D31" s="16">
        <v>104267</v>
      </c>
    </row>
    <row r="32" spans="1:4" ht="12.75">
      <c r="A32" s="10" t="s">
        <v>24</v>
      </c>
      <c r="B32" s="17">
        <f>69687+584+434</f>
        <v>70705</v>
      </c>
      <c r="C32" s="15">
        <v>70804</v>
      </c>
      <c r="D32" s="16">
        <v>59887</v>
      </c>
    </row>
    <row r="33" spans="1:4" ht="12.75">
      <c r="A33" s="10" t="s">
        <v>25</v>
      </c>
      <c r="B33" s="16">
        <f>81497+744+551</f>
        <v>82792</v>
      </c>
      <c r="C33" s="15">
        <v>82960</v>
      </c>
      <c r="D33" s="16">
        <v>76300</v>
      </c>
    </row>
    <row r="34" spans="1:4" ht="12.75">
      <c r="A34" s="10" t="s">
        <v>26</v>
      </c>
      <c r="B34" s="16">
        <f>51445+318+270</f>
        <v>52033</v>
      </c>
      <c r="C34" s="15">
        <v>51979</v>
      </c>
      <c r="D34" s="16">
        <v>47328</v>
      </c>
    </row>
    <row r="35" spans="1:4" ht="12.75">
      <c r="A35" s="10" t="s">
        <v>27</v>
      </c>
      <c r="B35" s="16">
        <f>17926+92+562</f>
        <v>18580</v>
      </c>
      <c r="C35" s="15">
        <v>18529</v>
      </c>
      <c r="D35" s="16">
        <v>16350</v>
      </c>
    </row>
    <row r="36" spans="1:4" ht="12.75">
      <c r="A36" s="10" t="s">
        <v>28</v>
      </c>
      <c r="B36" s="16">
        <f>91500+2000+4000+1078+709+24741</f>
        <v>124028</v>
      </c>
      <c r="C36" s="15">
        <v>16133</v>
      </c>
      <c r="D36" s="16">
        <v>0.334</v>
      </c>
    </row>
    <row r="37" spans="1:4" ht="12.75">
      <c r="A37" s="10" t="s">
        <v>29</v>
      </c>
      <c r="B37" s="16">
        <v>0</v>
      </c>
      <c r="C37" s="15"/>
      <c r="D37" s="16"/>
    </row>
    <row r="38" spans="1:4" ht="12.75">
      <c r="A38" s="10" t="s">
        <v>30</v>
      </c>
      <c r="B38" s="16">
        <v>0</v>
      </c>
      <c r="C38" s="15"/>
      <c r="D38" s="16"/>
    </row>
    <row r="39" spans="1:4" ht="12.75">
      <c r="A39" s="10" t="s">
        <v>31</v>
      </c>
      <c r="B39" s="16">
        <v>13403</v>
      </c>
      <c r="C39" s="15">
        <v>12999</v>
      </c>
      <c r="D39" s="16">
        <v>11718</v>
      </c>
    </row>
    <row r="40" spans="1:4" ht="12.75">
      <c r="A40" s="10" t="s">
        <v>32</v>
      </c>
      <c r="B40" s="16">
        <v>2935</v>
      </c>
      <c r="C40" s="15">
        <v>2873</v>
      </c>
      <c r="D40" s="16">
        <v>1600</v>
      </c>
    </row>
    <row r="41" spans="1:4" ht="12.75">
      <c r="A41" s="10" t="s">
        <v>33</v>
      </c>
      <c r="B41" s="16">
        <v>0</v>
      </c>
      <c r="C41" s="15"/>
      <c r="D41" s="16">
        <v>0</v>
      </c>
    </row>
    <row r="42" spans="1:4" ht="12.75">
      <c r="A42" s="10"/>
      <c r="B42" s="16"/>
      <c r="C42" s="15"/>
      <c r="D42" s="16"/>
    </row>
    <row r="43" spans="1:4" ht="12.75">
      <c r="A43" s="10" t="s">
        <v>34</v>
      </c>
      <c r="B43" s="20">
        <v>7229</v>
      </c>
      <c r="C43" s="15">
        <v>8194</v>
      </c>
      <c r="D43" s="16">
        <v>6511</v>
      </c>
    </row>
    <row r="44" spans="1:4" ht="12.75">
      <c r="A44" s="10" t="s">
        <v>35</v>
      </c>
      <c r="B44" s="16">
        <v>0</v>
      </c>
      <c r="C44" s="15"/>
      <c r="D44" s="16">
        <v>0</v>
      </c>
    </row>
    <row r="45" spans="1:4" ht="12.75">
      <c r="A45" s="9" t="s">
        <v>36</v>
      </c>
      <c r="B45" s="21">
        <f>B43+B44</f>
        <v>7229</v>
      </c>
      <c r="C45" s="21">
        <f>C43+C44</f>
        <v>8194</v>
      </c>
      <c r="D45" s="19">
        <f>SUM(D43:D44)</f>
        <v>6511</v>
      </c>
    </row>
    <row r="46" spans="1:4" ht="12.75">
      <c r="A46" s="9"/>
      <c r="B46" s="16"/>
      <c r="C46" s="15"/>
      <c r="D46" s="16"/>
    </row>
    <row r="47" spans="1:4" ht="12.75">
      <c r="A47" s="9" t="s">
        <v>37</v>
      </c>
      <c r="B47" s="18">
        <f>B12+B16+B20+B24+B28+SUM(B30:B41)+B45</f>
        <v>2462720</v>
      </c>
      <c r="C47" s="18">
        <f>C12+C16+C20+C24+C28+SUM(C30:C41)+C45</f>
        <v>2366941</v>
      </c>
      <c r="D47" s="18">
        <f>D12+D16+D20+D24+D28+SUM(D30:D41)+D45</f>
        <v>2125143.334</v>
      </c>
    </row>
    <row r="48" spans="1:4" ht="12.75">
      <c r="A48" s="11"/>
      <c r="B48" s="22"/>
      <c r="C48" s="22"/>
      <c r="D48" s="22"/>
    </row>
    <row r="49" spans="1:4" ht="12.75">
      <c r="A49" s="11" t="s">
        <v>38</v>
      </c>
      <c r="B49" s="18">
        <v>117488</v>
      </c>
      <c r="C49" s="18">
        <v>117488</v>
      </c>
      <c r="D49" s="18">
        <v>123254</v>
      </c>
    </row>
    <row r="50" spans="1:4" ht="12.75">
      <c r="A50" s="9"/>
      <c r="B50" s="22"/>
      <c r="C50" s="22"/>
      <c r="D50" s="22"/>
    </row>
    <row r="51" spans="1:4" ht="12.75">
      <c r="A51" s="9" t="s">
        <v>39</v>
      </c>
      <c r="B51" s="22"/>
      <c r="C51" s="22"/>
      <c r="D51" s="22"/>
    </row>
    <row r="52" spans="1:4" ht="12.75">
      <c r="A52" s="10" t="s">
        <v>40</v>
      </c>
      <c r="B52" s="22"/>
      <c r="C52" s="22"/>
      <c r="D52" s="22"/>
    </row>
    <row r="53" spans="1:4" ht="12.75">
      <c r="A53" s="10" t="s">
        <v>41</v>
      </c>
      <c r="B53" s="22">
        <v>10002</v>
      </c>
      <c r="C53" s="22">
        <v>9352</v>
      </c>
      <c r="D53" s="22">
        <v>8352</v>
      </c>
    </row>
    <row r="54" spans="1:4" ht="12.75">
      <c r="A54" s="10" t="s">
        <v>42</v>
      </c>
      <c r="B54" s="22">
        <v>3500</v>
      </c>
      <c r="C54" s="22">
        <v>3277</v>
      </c>
      <c r="D54" s="22">
        <v>2777</v>
      </c>
    </row>
    <row r="55" spans="1:4" ht="12.75">
      <c r="A55" s="10" t="s">
        <v>43</v>
      </c>
      <c r="B55" s="22">
        <v>0</v>
      </c>
      <c r="C55" s="22">
        <v>0</v>
      </c>
      <c r="D55" s="22">
        <v>0</v>
      </c>
    </row>
    <row r="56" spans="1:4" ht="12.75">
      <c r="A56" s="10" t="s">
        <v>44</v>
      </c>
      <c r="B56" s="22">
        <v>596</v>
      </c>
      <c r="C56" s="22">
        <v>556</v>
      </c>
      <c r="D56" s="22">
        <v>522</v>
      </c>
    </row>
    <row r="57" spans="1:4" ht="12.75">
      <c r="A57" s="12" t="s">
        <v>45</v>
      </c>
      <c r="B57" s="22">
        <v>591</v>
      </c>
      <c r="C57" s="22">
        <v>533</v>
      </c>
      <c r="D57" s="22"/>
    </row>
    <row r="58" spans="1:4" ht="12.75">
      <c r="A58" s="9" t="s">
        <v>46</v>
      </c>
      <c r="B58" s="23">
        <f>SUM(B53:B57)</f>
        <v>14689</v>
      </c>
      <c r="C58" s="18">
        <f>SUM(C53:C57)</f>
        <v>13718</v>
      </c>
      <c r="D58" s="18">
        <f>SUM(D53:D57)</f>
        <v>11651</v>
      </c>
    </row>
    <row r="59" spans="1:4" ht="12.75">
      <c r="A59" s="9"/>
      <c r="B59" s="22"/>
      <c r="C59" s="22"/>
      <c r="D59" s="22"/>
    </row>
    <row r="60" spans="1:4" ht="12.75">
      <c r="A60" s="10" t="s">
        <v>47</v>
      </c>
      <c r="B60" s="22">
        <v>163</v>
      </c>
      <c r="C60" s="22">
        <v>150</v>
      </c>
      <c r="D60" s="22">
        <v>141</v>
      </c>
    </row>
    <row r="61" spans="1:4" ht="12.75">
      <c r="A61" s="10" t="s">
        <v>48</v>
      </c>
      <c r="B61" s="22">
        <v>4771</v>
      </c>
      <c r="C61" s="22">
        <v>4427</v>
      </c>
      <c r="D61" s="22">
        <v>4294</v>
      </c>
    </row>
    <row r="62" spans="1:4" ht="12.75">
      <c r="A62" s="10" t="s">
        <v>49</v>
      </c>
      <c r="B62" s="22">
        <v>0</v>
      </c>
      <c r="C62" s="22">
        <v>0</v>
      </c>
      <c r="D62" s="22">
        <v>0</v>
      </c>
    </row>
    <row r="63" spans="1:4" ht="12.75">
      <c r="A63" s="10"/>
      <c r="B63" s="22"/>
      <c r="C63" s="22"/>
      <c r="D63" s="22"/>
    </row>
    <row r="64" spans="1:4" ht="12.75">
      <c r="A64" s="13" t="s">
        <v>50</v>
      </c>
      <c r="B64" s="22">
        <v>3590</v>
      </c>
      <c r="C64" s="22">
        <v>3441</v>
      </c>
      <c r="D64" s="22">
        <v>3338</v>
      </c>
    </row>
    <row r="65" spans="1:4" ht="12.75">
      <c r="A65" s="10" t="s">
        <v>51</v>
      </c>
      <c r="B65" s="22">
        <v>4070</v>
      </c>
      <c r="C65" s="22">
        <v>3833</v>
      </c>
      <c r="D65" s="22">
        <v>3719</v>
      </c>
    </row>
    <row r="66" spans="1:4" ht="12.75">
      <c r="A66" s="13" t="s">
        <v>52</v>
      </c>
      <c r="B66" s="22">
        <v>300</v>
      </c>
      <c r="C66" s="22">
        <v>276</v>
      </c>
      <c r="D66" s="22">
        <v>259</v>
      </c>
    </row>
    <row r="67" spans="1:4" ht="12.75">
      <c r="A67" s="10" t="s">
        <v>53</v>
      </c>
      <c r="B67" s="22">
        <v>91</v>
      </c>
      <c r="C67" s="22">
        <v>84</v>
      </c>
      <c r="D67" s="22">
        <v>79</v>
      </c>
    </row>
    <row r="68" spans="1:4" ht="12.75">
      <c r="A68" s="10" t="s">
        <v>54</v>
      </c>
      <c r="B68" s="22">
        <v>6566</v>
      </c>
      <c r="C68" s="22">
        <v>6113</v>
      </c>
      <c r="D68" s="22">
        <v>5744</v>
      </c>
    </row>
    <row r="69" spans="1:4" ht="12.75">
      <c r="A69" s="10" t="s">
        <v>55</v>
      </c>
      <c r="B69" s="22">
        <v>125</v>
      </c>
      <c r="C69" s="22">
        <v>125</v>
      </c>
      <c r="D69" s="22">
        <v>109</v>
      </c>
    </row>
    <row r="70" spans="1:4" ht="12.75">
      <c r="A70" s="10" t="s">
        <v>56</v>
      </c>
      <c r="B70" s="14">
        <v>0</v>
      </c>
      <c r="C70" s="22">
        <v>0</v>
      </c>
      <c r="D70" s="22">
        <v>0</v>
      </c>
    </row>
    <row r="71" spans="1:4" ht="12.75">
      <c r="A71" s="10" t="s">
        <v>57</v>
      </c>
      <c r="B71" s="14">
        <v>0</v>
      </c>
      <c r="C71" s="22">
        <v>0</v>
      </c>
      <c r="D71" s="22">
        <v>0</v>
      </c>
    </row>
    <row r="72" spans="1:4" ht="12.75">
      <c r="A72" s="10" t="s">
        <v>58</v>
      </c>
      <c r="B72" s="22">
        <v>1515</v>
      </c>
      <c r="C72" s="22">
        <v>1413</v>
      </c>
      <c r="D72" s="22">
        <v>1326</v>
      </c>
    </row>
    <row r="73" spans="1:4" ht="12.75">
      <c r="A73" s="10" t="s">
        <v>59</v>
      </c>
      <c r="B73" s="24">
        <v>102693</v>
      </c>
      <c r="C73" s="22">
        <v>99193</v>
      </c>
      <c r="D73" s="22">
        <v>97042</v>
      </c>
    </row>
    <row r="74" spans="1:4" ht="12.75">
      <c r="A74" s="10" t="s">
        <v>60</v>
      </c>
      <c r="B74" s="24"/>
      <c r="C74" s="22"/>
      <c r="D74" s="22"/>
    </row>
    <row r="75" spans="1:4" ht="12.75">
      <c r="A75" s="10" t="s">
        <v>61</v>
      </c>
      <c r="B75" s="24">
        <v>4439</v>
      </c>
      <c r="C75" s="22">
        <v>4151</v>
      </c>
      <c r="D75" s="22">
        <v>4440</v>
      </c>
    </row>
    <row r="76" spans="1:4" ht="12.75">
      <c r="A76" s="10" t="s">
        <v>62</v>
      </c>
      <c r="B76" s="22">
        <v>0</v>
      </c>
      <c r="C76" s="22">
        <v>0</v>
      </c>
      <c r="D76" s="22">
        <v>0</v>
      </c>
    </row>
    <row r="77" spans="1:4" ht="12.75">
      <c r="A77" s="10" t="s">
        <v>63</v>
      </c>
      <c r="B77" s="22">
        <v>0</v>
      </c>
      <c r="C77" s="22">
        <v>0</v>
      </c>
      <c r="D77" s="22">
        <v>0</v>
      </c>
    </row>
    <row r="78" spans="1:4" ht="12.75">
      <c r="A78" s="10" t="s">
        <v>64</v>
      </c>
      <c r="B78" s="22">
        <v>0</v>
      </c>
      <c r="C78" s="22">
        <v>0</v>
      </c>
      <c r="D78" s="22">
        <v>800</v>
      </c>
    </row>
    <row r="79" spans="1:4" ht="12.75">
      <c r="A79" s="9" t="s">
        <v>65</v>
      </c>
      <c r="B79" s="23">
        <f>B58+SUM(B60:B78)</f>
        <v>143012</v>
      </c>
      <c r="C79" s="23">
        <f>C58+SUM(C60:C78)</f>
        <v>136924</v>
      </c>
      <c r="D79" s="23">
        <f>D58+SUM(D60:D78)</f>
        <v>132942</v>
      </c>
    </row>
    <row r="80" spans="1:4" ht="12.75">
      <c r="A80" s="9"/>
      <c r="B80" s="22"/>
      <c r="C80" s="25"/>
      <c r="D80" s="25"/>
    </row>
    <row r="81" spans="1:4" ht="12.75">
      <c r="A81" s="10" t="s">
        <v>66</v>
      </c>
      <c r="B81" s="22">
        <v>1040970</v>
      </c>
      <c r="C81" s="26">
        <v>1045265</v>
      </c>
      <c r="D81" s="27">
        <v>960936</v>
      </c>
    </row>
    <row r="82" spans="1:4" ht="12.75">
      <c r="A82" s="10" t="s">
        <v>67</v>
      </c>
      <c r="B82" s="22">
        <v>2090</v>
      </c>
      <c r="C82" s="24">
        <v>2090</v>
      </c>
      <c r="D82" s="28">
        <v>2090</v>
      </c>
    </row>
    <row r="83" spans="1:4" ht="12.75">
      <c r="A83" s="9" t="s">
        <v>68</v>
      </c>
      <c r="B83" s="18">
        <f>+B82+B81</f>
        <v>1043060</v>
      </c>
      <c r="C83" s="18">
        <f>+C82+C81</f>
        <v>1047355</v>
      </c>
      <c r="D83" s="18">
        <f>+D82+D81</f>
        <v>963026</v>
      </c>
    </row>
    <row r="84" spans="1:4" ht="12.75">
      <c r="A84" s="9"/>
      <c r="B84" s="22"/>
      <c r="C84" s="22"/>
      <c r="D84" s="22"/>
    </row>
    <row r="85" spans="1:4" ht="12.75">
      <c r="A85" s="11" t="s">
        <v>69</v>
      </c>
      <c r="B85" s="18">
        <f>B47+B49+B79+B83</f>
        <v>3766280</v>
      </c>
      <c r="C85" s="18">
        <f>C47+C49+C79+C83</f>
        <v>3668708</v>
      </c>
      <c r="D85" s="18">
        <f>D47+D49+D79+D83</f>
        <v>3344365.334</v>
      </c>
    </row>
  </sheetData>
  <sheetProtection/>
  <mergeCells count="4">
    <mergeCell ref="A1:E1"/>
    <mergeCell ref="A2:E2"/>
    <mergeCell ref="A3:E3"/>
    <mergeCell ref="A4:E4"/>
  </mergeCells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dcterms:created xsi:type="dcterms:W3CDTF">2007-05-16T02:01:13Z</dcterms:created>
  <dcterms:modified xsi:type="dcterms:W3CDTF">2008-12-03T16:50:20Z</dcterms:modified>
  <cp:category/>
  <cp:version/>
  <cp:contentType/>
  <cp:contentStatus/>
</cp:coreProperties>
</file>